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5940" windowHeight="5480"/>
  </bookViews>
  <sheets>
    <sheet name="Feuille1" sheetId="1" r:id="rId1"/>
  </sheets>
  <definedNames>
    <definedName name="E">#NAME?</definedName>
    <definedName name="TS">#NAME?</definedName>
    <definedName name="_xlnm.Print_Area" localSheetId="0">#REF!</definedName>
    <definedName name="_xlnm.Sheet_Title" localSheetId="0">"Feuille1"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<sst xmlns="http://schemas.openxmlformats.org/spreadsheetml/2006/main" uniqueCount="1" count="1">
  <si>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Canon
TS/E</t>
  </si>
</sst>
</file>

<file path=xl/styles.xml><?xml version="1.0" encoding="utf-8"?>
<styleSheet xmlns="http://schemas.openxmlformats.org/spreadsheetml/2006/main">
  <numFmts count="1">
    <numFmt formatCode="0.0" numFmtId="100"/>
  </numFmts>
  <fonts count="2">
    <font>
      <b val="0"/>
      <i val="0"/>
      <u val="none"/>
      <color rgb="FF000000"/>
      <name val="Sans"/>
      <vertAlign val="baseline"/>
      <sz val="12"/>
      <strike val="0"/>
    </font>
    <font>
      <b val="0"/>
      <i val="0"/>
      <u val="none"/>
      <color rgb="FF000000"/>
      <name val="Sans"/>
      <vertAlign val="baseline"/>
      <sz val="14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6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left" vertical="bottom" wrapText="0" shrinkToFit="0" textRotation="0" indent="0"/>
    </xf>
    <xf applyAlignment="1" applyBorder="1" applyFont="1" applyFill="1" applyNumberFormat="1" fontId="1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0" borderId="0" numFmtId="100" xfId="0">
      <alignment horizontal="right" vertical="bottom" wrapText="0" shrinkToFit="0" textRotation="0" indent="0"/>
    </xf>
    <xf applyAlignment="1" applyBorder="1" applyFont="1" applyFill="1" applyNumberFormat="1" fontId="1" fillId="0" borderId="0" numFmtId="0" xfId="0">
      <alignment horizontal="right" vertical="bottom" wrapText="0" shrinkToFit="0" textRotation="0" indent="0"/>
    </xf>
    <xf applyAlignment="1" applyBorder="1" applyFont="1" applyFill="1" applyNumberFormat="1" fontId="1" fillId="0" borderId="0" numFmtId="100" xfId="0">
      <alignment horizontal="left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G11"/>
  <sheetViews>
    <sheetView workbookViewId="0" tabSelected="1">
      <selection activeCell="B4" sqref="B4"/>
    </sheetView>
  </sheetViews>
  <sheetFormatPr defaultRowHeight="12.75"/>
  <cols>
    <col min="1" max="1" style="1" width="35.1407451923077" bestFit="1" customWidth="1"/>
    <col min="2" max="2" style="2" width="16.427584134615387" bestFit="1" customWidth="1"/>
    <col min="3" max="3" style="2" width="10.427944711538462" bestFit="1" customWidth="1"/>
    <col min="4" max="4" style="2" width="9.142307692307693"/>
    <col min="5" max="6" style="2" width="9.428004807692309" bestFit="1" customWidth="1"/>
    <col min="7" max="248" style="2" width="9.142307692307693"/>
    <col min="249" max="256" style="0" width="9.142307692307693"/>
  </cols>
  <sheetData>
    <row r="1" spans="1:7" ht="35.25">
      <c r="B1" s="3" t="inlineStr">
        <is>
          <t>Rodenstock
macro</t>
        </is>
      </c>
      <c r="C1" s="4" t="inlineStr">
        <is>
          <t>Cambo
Actar</t>
        </is>
      </c>
      <c r="D1" s="3" t="s">
        <v>0</v>
      </c>
      <c r="E1" s="3" t="s">
        <v>0</v>
      </c>
      <c r="F1" s="3" t="s">
        <v>0</v>
      </c>
    </row>
    <row r="2" spans="1:7" ht="18">
      <c r="A2" t="inlineStr">
        <is>
          <t>focale (mm)</t>
        </is>
      </c>
      <c r="B2" s="3">
        <f>105</f>
        <v>105</v>
      </c>
      <c r="C2" s="3">
        <f>60</f>
        <v>60</v>
      </c>
      <c r="D2" s="3">
        <f>90</f>
        <v>90</v>
      </c>
      <c r="E2" s="3">
        <f>45</f>
        <v>45</v>
      </c>
      <c r="F2" s="3">
        <f>24</f>
        <v>24</v>
      </c>
    </row>
    <row r="3" spans="1:7" ht="18">
      <c r="A3" t="inlineStr">
        <is>
          <t>cercle image (mm)</t>
        </is>
      </c>
      <c r="B3" s="3">
        <f>82</f>
        <v>82</v>
      </c>
      <c r="C3" s="3">
        <f>75</f>
        <v>75</v>
      </c>
      <c r="D3" s="3">
        <f>67</f>
        <v>67</v>
      </c>
      <c r="E3" s="3">
        <f>67</f>
        <v>67</v>
      </c>
      <c r="F3" s="3">
        <f>67</f>
        <v>67</v>
      </c>
    </row>
    <row r="4" spans="1:7" ht="18">
      <c r="A4" s="5" t="inlineStr">
        <is>
          <t>angle total (degrés)</t>
        </is>
      </c>
      <c r="B4" s="3">
        <f>DEGREES(2*ATAN(B$3/2/B$2))</f>
        <v>42.658923030559095</v>
      </c>
      <c r="C4" s="3">
        <f>DEGREES(2*ATAN(C$3/2/C$2))</f>
        <v>64.010766416166987</v>
      </c>
      <c r="D4" s="3">
        <f>DEGREES(2*ATAN(D$3/2/D$2))</f>
        <v>40.832769702847898</v>
      </c>
      <c r="E4" s="3">
        <f>DEGREES(2*ATAN(E$3/2/E$2))</f>
        <v>73.331270965284347</v>
      </c>
      <c r="F4" s="3">
        <f>DEGREES(2*ATAN(F$3/2/F$2))</f>
        <v>108.76302032149648</v>
      </c>
    </row>
    <row r="5" spans="1:7">
      <c r="A5" s="5"/>
      <c r="B5" s="3"/>
      <c r="C5" s="3"/>
      <c r="D5" s="3"/>
      <c r="E5" s="3"/>
      <c r="F5" s="3"/>
    </row>
    <row r="6" spans="1:7" ht="18">
      <c r="A6" t="inlineStr">
        <is>
          <t>format X (mm)</t>
        </is>
      </c>
      <c r="B6" s="3">
        <f>44</f>
        <v>44</v>
      </c>
      <c r="C6" s="3">
        <f>44</f>
        <v>44</v>
      </c>
      <c r="D6" s="3">
        <f>44</f>
        <v>44</v>
      </c>
      <c r="E6" s="3">
        <f>44</f>
        <v>44</v>
      </c>
      <c r="F6" s="3">
        <f>44</f>
        <v>44</v>
      </c>
    </row>
    <row r="7" spans="1:7" ht="18">
      <c r="A7" t="inlineStr">
        <is>
          <t>format Y (mm)</t>
        </is>
      </c>
      <c r="B7" s="3">
        <f>33</f>
        <v>33</v>
      </c>
      <c r="C7" s="3">
        <f>33</f>
        <v>33</v>
      </c>
      <c r="D7" s="3">
        <f>33</f>
        <v>33</v>
      </c>
      <c r="E7" s="3">
        <f>33</f>
        <v>33</v>
      </c>
      <c r="F7" s="3">
        <f>33</f>
        <v>33</v>
      </c>
    </row>
    <row r="8" spans="1:7">
      <c r="B8" s="3"/>
      <c r="C8" s="3"/>
      <c r="D8" s="3"/>
      <c r="E8" s="3"/>
      <c r="F8" s="3"/>
    </row>
    <row r="9" spans="1:7" ht="18">
      <c r="A9" t="inlineStr">
        <is>
          <t>décentrement X +- (mm)</t>
        </is>
      </c>
      <c r="B9" s="3">
        <f>SQRT(B3*B3-B7*B7)/2-B6/2</f>
        <v>15.533318531672627</v>
      </c>
      <c r="C9" s="3">
        <f>SQRT(C3*C3-C7*C7)/2-C6/2</f>
        <v>11.674916480965472</v>
      </c>
      <c r="D9" s="3">
        <f>SQRT(D3*D3-D7*D7)/2-D6/2</f>
        <v>7.1547594742265019</v>
      </c>
      <c r="E9" s="3">
        <f>SQRT(E3*E3-E7*E7)/2-E6/2</f>
        <v>7.1547594742265019</v>
      </c>
      <c r="F9" s="3">
        <f>SQRT(F3*F3-F7*F7)/2-F6/2</f>
        <v>7.1547594742265019</v>
      </c>
    </row>
    <row r="10" spans="1:7" ht="18">
      <c r="A10" t="inlineStr">
        <is>
          <t>décentrement Y +- (mm)</t>
        </is>
      </c>
      <c r="B10" s="3">
        <f>SQRT(B3*B3-B6*B6)/2-B7/2</f>
        <v>18.097687784012386</v>
      </c>
      <c r="C10" s="3">
        <f>SQRT(C3*C3-C6*C6)/2-C7/2</f>
        <v>13.868569278120429</v>
      </c>
      <c r="D10" s="3">
        <f>SQRT(D3*D3-D6*D6)/2-D7/2</f>
        <v>8.7636101933195611</v>
      </c>
      <c r="E10" s="3">
        <f>SQRT(E3*E3-E6*E6)/2-E7/2</f>
        <v>8.7636101933195611</v>
      </c>
      <c r="F10" s="3">
        <f>SQRT(F3*F3-F6*F6)/2-F7/2</f>
        <v>8.7636101933195611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873611111111112" right="0.7873611111111112" top="1.1811111111111112" bottom="1.1811111111111112" header="1.1811111111111112" footer="1.1811111111111112"/>
  <pageSetup blackAndWhite="0" cellComments="asDisplayed" draft="0" errors="displayed" fitToHeight="0" orientation="portrait" pageOrder="downThenOver" paperSize="9" scale="90" useFirstPageNumber="0"/>
  <headerFooter>
    <oddHeader>&amp;C&amp;A</oddHeader>
    <oddFooter>&amp;LPage &amp;P&amp;C&amp;A&amp;R&amp;D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2019-03-27T06:57:12Z</dcterms:modified>
  <dcterms:created xsi:type="dcterms:W3CDTF">2019-03-27T06:25:17Z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